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Personal\Vietnam Trip\"/>
    </mc:Choice>
  </mc:AlternateContent>
  <bookViews>
    <workbookView xWindow="0" yWindow="0" windowWidth="20490" windowHeight="7350"/>
  </bookViews>
  <sheets>
    <sheet name="Itinerary" sheetId="1" r:id="rId1"/>
    <sheet name="Category Expenses Public" sheetId="2" r:id="rId2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2" l="1"/>
  <c r="C8" i="2"/>
  <c r="K8" i="2"/>
  <c r="B8" i="2"/>
  <c r="I4" i="2"/>
  <c r="L4" i="2"/>
  <c r="M4" i="2"/>
  <c r="B4" i="2"/>
  <c r="B5" i="2"/>
  <c r="E6" i="2"/>
  <c r="G6" i="2"/>
  <c r="I6" i="2"/>
  <c r="K6" i="2"/>
  <c r="L6" i="2"/>
  <c r="M6" i="2"/>
  <c r="B6" i="2"/>
  <c r="B7" i="2"/>
  <c r="L9" i="2"/>
  <c r="B9" i="2"/>
  <c r="B10" i="2"/>
  <c r="M10" i="2"/>
  <c r="L10" i="2"/>
  <c r="K10" i="2"/>
  <c r="J10" i="2"/>
  <c r="I10" i="2"/>
  <c r="G10" i="2"/>
  <c r="F10" i="2"/>
  <c r="E10" i="2"/>
  <c r="C10" i="2"/>
</calcChain>
</file>

<file path=xl/sharedStrings.xml><?xml version="1.0" encoding="utf-8"?>
<sst xmlns="http://schemas.openxmlformats.org/spreadsheetml/2006/main" count="82" uniqueCount="68">
  <si>
    <t>CMB 12:25 &gt; 06:45 KL via Malindo Air</t>
  </si>
  <si>
    <t>Phong Nha Ke Bang National Park - Biking, visiting Paradise Cave</t>
  </si>
  <si>
    <t>0610 Da Nang &gt; Hanoi 0705</t>
  </si>
  <si>
    <t>Flight to HCMC</t>
  </si>
  <si>
    <t>B'fast</t>
  </si>
  <si>
    <t>KL Airport</t>
  </si>
  <si>
    <t>0800 Travel to Airport</t>
  </si>
  <si>
    <t>Halong Bay tour to Monkey Island</t>
  </si>
  <si>
    <t>Kill time in Transit</t>
  </si>
  <si>
    <t>1145 HCMC &gt; Da Nang 1305</t>
  </si>
  <si>
    <t>Flight- Hanoi &gt; HCMC</t>
  </si>
  <si>
    <t>Bus to Dalat</t>
  </si>
  <si>
    <t>Travel to Airport</t>
  </si>
  <si>
    <t>Lunch</t>
  </si>
  <si>
    <t>KL 14:25 &gt; 15:25 HCM via Malindo Air</t>
  </si>
  <si>
    <t>Da Nang</t>
  </si>
  <si>
    <t>Transfer to Hoi An</t>
  </si>
  <si>
    <t>Train Back to Da Nang</t>
  </si>
  <si>
    <t>HCM 16:20 - 19:25 KL</t>
  </si>
  <si>
    <t>Dinner</t>
  </si>
  <si>
    <t>KL 22:25 - 23:25 CMB</t>
  </si>
  <si>
    <t>Stay</t>
  </si>
  <si>
    <t>Saigon Friends Hostel (http://www.booking.com/hotel/vn/saigon-friends-hostel-ho-chi-minh-city.en-gb.html)</t>
  </si>
  <si>
    <t>Travel to Phong Nha National Park on Sleeper Train</t>
  </si>
  <si>
    <t>Sleepover at Da Nang Int'l Airport</t>
  </si>
  <si>
    <t>Hanoi</t>
  </si>
  <si>
    <t>HCMC</t>
  </si>
  <si>
    <t>Dalat</t>
  </si>
  <si>
    <t>Dates</t>
  </si>
  <si>
    <t xml:space="preserve">Nov 5th - 8th </t>
  </si>
  <si>
    <t>Nov 8th &amp; 9th</t>
  </si>
  <si>
    <t>Nov 10th</t>
  </si>
  <si>
    <t xml:space="preserve">Nov 11th - 14th </t>
  </si>
  <si>
    <t>Nov 13th</t>
  </si>
  <si>
    <t>Nov 14th &amp; 15th</t>
  </si>
  <si>
    <t>Nov 16th -18th</t>
  </si>
  <si>
    <t>Location/ City</t>
  </si>
  <si>
    <t>Ho Chi Minh City</t>
  </si>
  <si>
    <t>Da Nang/ Hoi An</t>
  </si>
  <si>
    <t>Phong Nha Ke Bang</t>
  </si>
  <si>
    <t>Halong Bay</t>
  </si>
  <si>
    <t>Accomodation</t>
  </si>
  <si>
    <t>Saigon Friends Hostel</t>
  </si>
  <si>
    <t>Basil Homestay, Hoi An</t>
  </si>
  <si>
    <t>-</t>
  </si>
  <si>
    <t>Central Backpackers Hostel</t>
  </si>
  <si>
    <t>Transport (Taxi/ Uber/ Bikes)</t>
  </si>
  <si>
    <t>Food</t>
  </si>
  <si>
    <t>Drinks/ Entertainment</t>
  </si>
  <si>
    <t>Visa Fees</t>
  </si>
  <si>
    <t>Entrance Tickets to Paradise Cave</t>
  </si>
  <si>
    <t>Flights</t>
  </si>
  <si>
    <t>Malindo Air - CMB&gt;KUL&gt;SAI&gt;KUL&gt;CMB (HSBC 50% off)</t>
  </si>
  <si>
    <t>Train from Da Nang &gt; Phong Nha Ke Bang</t>
  </si>
  <si>
    <t>Total</t>
  </si>
  <si>
    <t>Pre Trip</t>
  </si>
  <si>
    <t>Arrive in Dalat</t>
  </si>
  <si>
    <t>Visit Truc Lam Monastery</t>
  </si>
  <si>
    <t>Sightseeing in Dalat</t>
  </si>
  <si>
    <t>Cyclo Resto -
 https://www.tripadvisor.com/Restaurant_Review-g293925-d3983330-Reviews-Cyclo_Resto-Ho_Chi_Minh_City.html</t>
  </si>
  <si>
    <t>Other (Visa/ Entrance Tickets/ Sim Card)</t>
  </si>
  <si>
    <t>Monkey Island</t>
  </si>
  <si>
    <t>Nov 18th,19th</t>
  </si>
  <si>
    <t>Hanoi 
- Central Backpackers Hostel</t>
  </si>
  <si>
    <t>Hanoi City Backpackers Hostel</t>
  </si>
  <si>
    <t>Monkey Island Resort Dorms</t>
  </si>
  <si>
    <t>Basil Homestay -
http://www.booking.com/hotel/vn/basil-homestay-hoi-an2.html?aid=865866&amp;label=affnetcityadsrs-index-1_pub-4ibo_site-PublisherWebsite_pname-PublisherName_clkid-6MvZ1KbcE5ZdRF4&amp;utm_medium=bannerindex&amp;utm_source=affnetcityadsrs&amp;utm_campaign=br&amp;utm_term=index-1</t>
  </si>
  <si>
    <t>Explore Hoi An Old City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</si>
</sst>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[$$-409]#,##0.00"/>
    <numFmt numFmtId="165" formatCode="&quot;$&quot;#,##0.00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color rgb="FF000000"/>
      <name val="Arial"/>
      <family val="2"/>
    </font>
  </fonts>
  <fills count="14">
    <fill>
      <patternFill patternType="none"/>
    </fill>
    <fill>
      <patternFill patternType="gray125"/>
    </fill>
    <fill>
      <patternFill patternType="solid">
        <fgColor rgb="FFF4CCCC"/>
        <bgColor indexed="64"/>
      </patternFill>
    </fill>
    <fill>
      <patternFill patternType="solid">
        <fgColor rgb="FFC27BA0"/>
        <bgColor indexed="64"/>
      </patternFill>
    </fill>
    <fill>
      <patternFill patternType="solid">
        <fgColor rgb="FFA4C2F4"/>
        <bgColor indexed="64"/>
      </patternFill>
    </fill>
    <fill>
      <patternFill patternType="solid">
        <fgColor rgb="FFF1C232"/>
        <bgColor indexed="64"/>
      </patternFill>
    </fill>
    <fill>
      <patternFill patternType="solid">
        <fgColor rgb="FF93C47D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</fills>
  <borders count="25">
    <border>
      <left/>
      <right/>
      <top/>
      <bottom/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CCCCCC"/>
      </left>
      <right/>
      <top style="medium">
        <color rgb="FFCCCCCC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/>
      <top style="medium">
        <color rgb="FFCCCCCC"/>
      </top>
      <bottom/>
      <diagonal/>
    </border>
    <border>
      <left style="medium">
        <color indexed="64"/>
      </left>
      <right style="medium">
        <color indexed="64"/>
      </right>
      <top style="medium">
        <color rgb="FFCCCCCC"/>
      </top>
      <bottom/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CCCCCC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CCCCCC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1" fillId="0" borderId="5" xfId="0" applyFont="1" applyBorder="1" applyAlignment="1">
      <alignment wrapText="1"/>
    </xf>
    <xf numFmtId="0" fontId="0" fillId="0" borderId="0" xfId="0" applyAlignment="1"/>
    <xf numFmtId="164" fontId="1" fillId="0" borderId="5" xfId="0" applyNumberFormat="1" applyFont="1" applyBorder="1" applyAlignment="1">
      <alignment wrapText="1"/>
    </xf>
    <xf numFmtId="164" fontId="0" fillId="0" borderId="5" xfId="0" applyNumberFormat="1" applyBorder="1" applyAlignment="1">
      <alignment wrapText="1"/>
    </xf>
    <xf numFmtId="164" fontId="0" fillId="0" borderId="5" xfId="0" applyNumberFormat="1" applyFont="1" applyBorder="1" applyAlignment="1">
      <alignment wrapText="1"/>
    </xf>
    <xf numFmtId="0" fontId="1" fillId="0" borderId="0" xfId="0" applyFont="1" applyBorder="1" applyAlignment="1"/>
    <xf numFmtId="165" fontId="0" fillId="0" borderId="0" xfId="0" applyNumberFormat="1" applyBorder="1" applyAlignment="1"/>
    <xf numFmtId="0" fontId="0" fillId="0" borderId="5" xfId="0" applyBorder="1" applyAlignment="1"/>
    <xf numFmtId="0" fontId="1" fillId="0" borderId="12" xfId="0" applyFont="1" applyBorder="1" applyAlignment="1">
      <alignment horizontal="center" wrapText="1"/>
    </xf>
    <xf numFmtId="0" fontId="1" fillId="0" borderId="13" xfId="0" applyFont="1" applyBorder="1" applyAlignment="1">
      <alignment horizont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wrapText="1"/>
    </xf>
    <xf numFmtId="0" fontId="1" fillId="0" borderId="11" xfId="0" applyFont="1" applyBorder="1" applyAlignment="1">
      <alignment horizontal="center" wrapText="1"/>
    </xf>
    <xf numFmtId="0" fontId="1" fillId="0" borderId="12" xfId="0" applyFont="1" applyBorder="1" applyAlignment="1">
      <alignment horizontal="center" wrapText="1"/>
    </xf>
    <xf numFmtId="0" fontId="1" fillId="0" borderId="13" xfId="0" applyFont="1" applyBorder="1" applyAlignment="1">
      <alignment horizont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10" borderId="8" xfId="0" applyFont="1" applyFill="1" applyBorder="1" applyAlignment="1">
      <alignment horizontal="center" vertical="center" wrapText="1"/>
    </xf>
    <xf numFmtId="0" fontId="1" fillId="10" borderId="9" xfId="0" applyFont="1" applyFill="1" applyBorder="1" applyAlignment="1">
      <alignment horizontal="center" vertical="center" wrapText="1"/>
    </xf>
    <xf numFmtId="164" fontId="1" fillId="10" borderId="5" xfId="0" applyNumberFormat="1" applyFont="1" applyFill="1" applyBorder="1" applyAlignment="1">
      <alignment wrapText="1"/>
    </xf>
    <xf numFmtId="164" fontId="0" fillId="7" borderId="5" xfId="0" applyNumberFormat="1" applyFill="1" applyBorder="1" applyAlignment="1">
      <alignment wrapText="1"/>
    </xf>
    <xf numFmtId="164" fontId="0" fillId="11" borderId="5" xfId="0" applyNumberFormat="1" applyFill="1" applyBorder="1" applyAlignment="1">
      <alignment wrapText="1"/>
    </xf>
    <xf numFmtId="164" fontId="0" fillId="8" borderId="5" xfId="0" applyNumberFormat="1" applyFill="1" applyBorder="1" applyAlignment="1">
      <alignment wrapText="1"/>
    </xf>
    <xf numFmtId="164" fontId="0" fillId="8" borderId="0" xfId="0" applyNumberFormat="1" applyFill="1" applyAlignment="1"/>
    <xf numFmtId="164" fontId="0" fillId="12" borderId="5" xfId="0" applyNumberFormat="1" applyFill="1" applyBorder="1" applyAlignment="1">
      <alignment wrapText="1"/>
    </xf>
    <xf numFmtId="164" fontId="0" fillId="13" borderId="5" xfId="0" applyNumberFormat="1" applyFill="1" applyBorder="1" applyAlignment="1"/>
    <xf numFmtId="164" fontId="0" fillId="13" borderId="5" xfId="0" applyNumberFormat="1" applyFill="1" applyBorder="1" applyAlignment="1">
      <alignment wrapText="1"/>
    </xf>
    <xf numFmtId="164" fontId="0" fillId="11" borderId="5" xfId="0" applyNumberFormat="1" applyFill="1" applyBorder="1" applyAlignment="1"/>
    <xf numFmtId="164" fontId="0" fillId="9" borderId="5" xfId="0" applyNumberFormat="1" applyFill="1" applyBorder="1" applyAlignment="1"/>
    <xf numFmtId="164" fontId="0" fillId="9" borderId="5" xfId="0" applyNumberFormat="1" applyFill="1" applyBorder="1" applyAlignment="1">
      <alignment wrapText="1"/>
    </xf>
    <xf numFmtId="0" fontId="1" fillId="10" borderId="9" xfId="0" applyFont="1" applyFill="1" applyBorder="1" applyAlignment="1">
      <alignment horizontal="center" vertical="center" wrapText="1"/>
    </xf>
    <xf numFmtId="0" fontId="1" fillId="8" borderId="6" xfId="0" applyFont="1" applyFill="1" applyBorder="1" applyAlignment="1">
      <alignment horizontal="center" wrapText="1"/>
    </xf>
    <xf numFmtId="0" fontId="1" fillId="8" borderId="7" xfId="0" applyFont="1" applyFill="1" applyBorder="1" applyAlignment="1">
      <alignment horizontal="center" wrapText="1"/>
    </xf>
    <xf numFmtId="0" fontId="1" fillId="11" borderId="5" xfId="0" applyFont="1" applyFill="1" applyBorder="1" applyAlignment="1">
      <alignment horizontal="center"/>
    </xf>
    <xf numFmtId="0" fontId="1" fillId="9" borderId="5" xfId="0" applyFont="1" applyFill="1" applyBorder="1" applyAlignment="1">
      <alignment horizontal="center"/>
    </xf>
    <xf numFmtId="164" fontId="0" fillId="11" borderId="6" xfId="0" applyNumberFormat="1" applyFill="1" applyBorder="1" applyAlignment="1">
      <alignment wrapText="1"/>
    </xf>
    <xf numFmtId="0" fontId="1" fillId="11" borderId="6" xfId="0" applyFont="1" applyFill="1" applyBorder="1" applyAlignment="1">
      <alignment wrapText="1"/>
    </xf>
    <xf numFmtId="0" fontId="1" fillId="7" borderId="6" xfId="0" applyFont="1" applyFill="1" applyBorder="1" applyAlignment="1">
      <alignment wrapText="1"/>
    </xf>
    <xf numFmtId="0" fontId="1" fillId="8" borderId="6" xfId="0" applyFont="1" applyFill="1" applyBorder="1" applyAlignment="1">
      <alignment wrapText="1"/>
    </xf>
    <xf numFmtId="0" fontId="1" fillId="8" borderId="7" xfId="0" applyFont="1" applyFill="1" applyBorder="1" applyAlignment="1">
      <alignment wrapText="1"/>
    </xf>
    <xf numFmtId="0" fontId="1" fillId="12" borderId="6" xfId="0" applyFont="1" applyFill="1" applyBorder="1" applyAlignment="1">
      <alignment wrapText="1"/>
    </xf>
    <xf numFmtId="0" fontId="0" fillId="13" borderId="5" xfId="0" applyFont="1" applyFill="1" applyBorder="1" applyAlignment="1">
      <alignment horizontal="center" wrapText="1"/>
    </xf>
    <xf numFmtId="0" fontId="1" fillId="11" borderId="5" xfId="0" applyFont="1" applyFill="1" applyBorder="1" applyAlignment="1"/>
    <xf numFmtId="0" fontId="1" fillId="9" borderId="5" xfId="0" applyFont="1" applyFill="1" applyBorder="1" applyAlignment="1"/>
    <xf numFmtId="0" fontId="1" fillId="13" borderId="5" xfId="0" applyFont="1" applyFill="1" applyBorder="1" applyAlignment="1"/>
    <xf numFmtId="0" fontId="1" fillId="11" borderId="5" xfId="0" applyFont="1" applyFill="1" applyBorder="1" applyAlignment="1">
      <alignment wrapText="1"/>
    </xf>
    <xf numFmtId="0" fontId="2" fillId="0" borderId="0" xfId="0" applyFont="1" applyAlignment="1">
      <alignment wrapText="1"/>
    </xf>
    <xf numFmtId="0" fontId="2" fillId="0" borderId="16" xfId="0" applyFont="1" applyBorder="1" applyAlignment="1">
      <alignment horizontal="left" vertical="top" wrapText="1"/>
    </xf>
    <xf numFmtId="0" fontId="2" fillId="0" borderId="14" xfId="0" applyFont="1" applyBorder="1" applyAlignment="1">
      <alignment horizontal="left" vertical="top" wrapText="1"/>
    </xf>
    <xf numFmtId="0" fontId="2" fillId="6" borderId="15" xfId="0" applyFont="1" applyFill="1" applyBorder="1" applyAlignment="1">
      <alignment horizontal="left" vertical="top" wrapText="1"/>
    </xf>
    <xf numFmtId="0" fontId="2" fillId="2" borderId="1" xfId="0" applyFont="1" applyFill="1" applyBorder="1" applyAlignment="1">
      <alignment horizontal="left" vertical="top" wrapText="1"/>
    </xf>
    <xf numFmtId="16" fontId="3" fillId="2" borderId="1" xfId="0" applyNumberFormat="1" applyFont="1" applyFill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left" vertical="top" wrapText="1"/>
    </xf>
    <xf numFmtId="0" fontId="2" fillId="3" borderId="1" xfId="0" applyFont="1" applyFill="1" applyBorder="1" applyAlignment="1">
      <alignment horizontal="left" vertical="top" wrapText="1"/>
    </xf>
    <xf numFmtId="0" fontId="3" fillId="4" borderId="1" xfId="0" applyFont="1" applyFill="1" applyBorder="1" applyAlignment="1">
      <alignment horizontal="left" vertical="top" wrapText="1"/>
    </xf>
    <xf numFmtId="0" fontId="2" fillId="4" borderId="1" xfId="0" applyFont="1" applyFill="1" applyBorder="1" applyAlignment="1">
      <alignment horizontal="left" vertical="top" wrapText="1"/>
    </xf>
    <xf numFmtId="0" fontId="2" fillId="0" borderId="3" xfId="0" applyFont="1" applyBorder="1" applyAlignment="1">
      <alignment horizontal="left" vertical="top" wrapText="1"/>
    </xf>
    <xf numFmtId="0" fontId="3" fillId="5" borderId="1" xfId="0" applyFont="1" applyFill="1" applyBorder="1" applyAlignment="1">
      <alignment horizontal="left" vertical="top" wrapText="1"/>
    </xf>
    <xf numFmtId="0" fontId="2" fillId="5" borderId="2" xfId="0" applyFont="1" applyFill="1" applyBorder="1" applyAlignment="1">
      <alignment horizontal="left" vertical="top" wrapText="1"/>
    </xf>
    <xf numFmtId="0" fontId="2" fillId="5" borderId="1" xfId="0" applyFont="1" applyFill="1" applyBorder="1" applyAlignment="1">
      <alignment horizontal="left" vertical="top" wrapText="1"/>
    </xf>
    <xf numFmtId="0" fontId="2" fillId="0" borderId="4" xfId="0" applyFont="1" applyBorder="1" applyAlignment="1">
      <alignment horizontal="left" vertical="top" wrapText="1"/>
    </xf>
    <xf numFmtId="0" fontId="2" fillId="5" borderId="4" xfId="0" applyFont="1" applyFill="1" applyBorder="1" applyAlignment="1">
      <alignment horizontal="left" vertical="top" wrapText="1"/>
    </xf>
    <xf numFmtId="0" fontId="2" fillId="0" borderId="2" xfId="0" applyFont="1" applyBorder="1" applyAlignment="1">
      <alignment horizontal="left" vertical="top" wrapText="1"/>
    </xf>
    <xf numFmtId="0" fontId="3" fillId="6" borderId="15" xfId="0" applyFont="1" applyFill="1" applyBorder="1" applyAlignment="1">
      <alignment horizontal="left" vertical="top" wrapText="1"/>
    </xf>
    <xf numFmtId="0" fontId="2" fillId="0" borderId="3" xfId="0" applyFont="1" applyBorder="1" applyAlignment="1">
      <alignment horizontal="left" vertical="top" wrapText="1"/>
    </xf>
    <xf numFmtId="0" fontId="3" fillId="0" borderId="14" xfId="0" applyFont="1" applyBorder="1" applyAlignment="1">
      <alignment horizontal="left" vertical="top" wrapText="1"/>
    </xf>
    <xf numFmtId="0" fontId="4" fillId="0" borderId="14" xfId="0" applyFont="1" applyBorder="1" applyAlignment="1">
      <alignment horizontal="left" vertical="top" wrapText="1"/>
    </xf>
    <xf numFmtId="16" fontId="3" fillId="2" borderId="17" xfId="0" applyNumberFormat="1" applyFont="1" applyFill="1" applyBorder="1" applyAlignment="1">
      <alignment horizontal="left" vertical="top" wrapText="1"/>
    </xf>
    <xf numFmtId="0" fontId="2" fillId="3" borderId="17" xfId="0" applyFont="1" applyFill="1" applyBorder="1" applyAlignment="1">
      <alignment horizontal="left" vertical="top" wrapText="1"/>
    </xf>
    <xf numFmtId="16" fontId="3" fillId="2" borderId="18" xfId="0" applyNumberFormat="1" applyFont="1" applyFill="1" applyBorder="1" applyAlignment="1">
      <alignment horizontal="left" vertical="top" wrapText="1"/>
    </xf>
    <xf numFmtId="0" fontId="2" fillId="0" borderId="19" xfId="0" applyFont="1" applyBorder="1" applyAlignment="1">
      <alignment horizontal="left" vertical="top" wrapText="1"/>
    </xf>
    <xf numFmtId="0" fontId="2" fillId="4" borderId="19" xfId="0" applyFont="1" applyFill="1" applyBorder="1" applyAlignment="1">
      <alignment horizontal="left" vertical="top" wrapText="1"/>
    </xf>
    <xf numFmtId="0" fontId="2" fillId="5" borderId="19" xfId="0" applyFont="1" applyFill="1" applyBorder="1" applyAlignment="1">
      <alignment horizontal="left" vertical="top" wrapText="1"/>
    </xf>
    <xf numFmtId="0" fontId="2" fillId="3" borderId="15" xfId="0" applyFont="1" applyFill="1" applyBorder="1" applyAlignment="1">
      <alignment horizontal="left" vertical="top" wrapText="1"/>
    </xf>
    <xf numFmtId="0" fontId="2" fillId="3" borderId="20" xfId="0" applyFont="1" applyFill="1" applyBorder="1" applyAlignment="1">
      <alignment horizontal="left" vertical="top" wrapText="1"/>
    </xf>
    <xf numFmtId="0" fontId="2" fillId="6" borderId="21" xfId="0" applyFont="1" applyFill="1" applyBorder="1" applyAlignment="1">
      <alignment horizontal="left" vertical="top" wrapText="1"/>
    </xf>
    <xf numFmtId="0" fontId="2" fillId="3" borderId="22" xfId="0" applyFont="1" applyFill="1" applyBorder="1" applyAlignment="1">
      <alignment horizontal="left" vertical="top" wrapText="1"/>
    </xf>
    <xf numFmtId="0" fontId="2" fillId="3" borderId="23" xfId="0" applyFont="1" applyFill="1" applyBorder="1" applyAlignment="1">
      <alignment horizontal="left" vertical="top" wrapText="1"/>
    </xf>
    <xf numFmtId="0" fontId="2" fillId="3" borderId="24" xfId="0" applyFont="1" applyFill="1" applyBorder="1" applyAlignment="1">
      <alignment horizontal="left" vertical="top" wrapText="1"/>
    </xf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F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workbookViewId="0">
      <selection activeCell="H11" sqref="H11"/>
    </sheetView>
  </sheetViews>
  <sheetFormatPr defaultRowHeight="12.75" x14ac:dyDescent="0.2"/>
  <cols>
    <col min="1" max="1" width="9.140625" style="48"/>
    <col min="2" max="16" width="11.42578125" style="48" customWidth="1"/>
    <col min="17" max="16384" width="9.140625" style="48"/>
  </cols>
  <sheetData>
    <row r="1" spans="1:16" ht="13.5" thickBot="1" x14ac:dyDescent="0.25">
      <c r="A1" s="52"/>
      <c r="B1" s="53">
        <v>42679</v>
      </c>
      <c r="C1" s="53">
        <v>42680</v>
      </c>
      <c r="D1" s="53">
        <v>42681</v>
      </c>
      <c r="E1" s="53">
        <v>42682</v>
      </c>
      <c r="F1" s="53">
        <v>42683</v>
      </c>
      <c r="G1" s="53">
        <v>42684</v>
      </c>
      <c r="H1" s="53">
        <v>42685</v>
      </c>
      <c r="I1" s="53">
        <v>42686</v>
      </c>
      <c r="J1" s="53">
        <v>42687</v>
      </c>
      <c r="K1" s="53">
        <v>42688</v>
      </c>
      <c r="L1" s="53">
        <v>42689</v>
      </c>
      <c r="M1" s="53">
        <v>42690</v>
      </c>
      <c r="N1" s="53">
        <v>42691</v>
      </c>
      <c r="O1" s="70">
        <v>42692</v>
      </c>
      <c r="P1" s="72">
        <v>42693</v>
      </c>
    </row>
    <row r="2" spans="1:16" ht="39" customHeight="1" thickBot="1" x14ac:dyDescent="0.25">
      <c r="A2" s="54"/>
      <c r="B2" s="54" t="s">
        <v>0</v>
      </c>
      <c r="C2" s="54"/>
      <c r="D2" s="54"/>
      <c r="E2" s="54"/>
      <c r="F2" s="54"/>
      <c r="G2" s="55" t="s">
        <v>1</v>
      </c>
      <c r="H2" s="54" t="s">
        <v>2</v>
      </c>
      <c r="I2" s="54"/>
      <c r="J2" s="54"/>
      <c r="K2" s="54"/>
      <c r="L2" s="56"/>
      <c r="M2" s="56"/>
      <c r="N2" s="56" t="s">
        <v>57</v>
      </c>
      <c r="O2" s="71" t="s">
        <v>3</v>
      </c>
      <c r="P2" s="73"/>
    </row>
    <row r="3" spans="1:16" ht="27" customHeight="1" thickBot="1" x14ac:dyDescent="0.25">
      <c r="A3" s="57" t="s">
        <v>4</v>
      </c>
      <c r="B3" s="58" t="s">
        <v>5</v>
      </c>
      <c r="C3" s="58"/>
      <c r="D3" s="58"/>
      <c r="E3" s="58" t="s">
        <v>6</v>
      </c>
      <c r="F3" s="58"/>
      <c r="G3" s="59"/>
      <c r="H3" s="58"/>
      <c r="I3" s="11" t="s">
        <v>7</v>
      </c>
      <c r="J3" s="58"/>
      <c r="K3" s="58"/>
      <c r="L3" s="56"/>
      <c r="M3" s="56" t="s">
        <v>58</v>
      </c>
      <c r="N3" s="56"/>
      <c r="O3" s="71"/>
      <c r="P3" s="74"/>
    </row>
    <row r="4" spans="1:16" ht="39.75" customHeight="1" thickBot="1" x14ac:dyDescent="0.25">
      <c r="A4" s="54"/>
      <c r="B4" s="54" t="s">
        <v>8</v>
      </c>
      <c r="C4" s="54"/>
      <c r="D4" s="54"/>
      <c r="E4" s="54" t="s">
        <v>9</v>
      </c>
      <c r="F4" s="54"/>
      <c r="G4" s="59"/>
      <c r="H4" s="54"/>
      <c r="I4" s="12"/>
      <c r="J4" s="54"/>
      <c r="K4" s="54" t="s">
        <v>10</v>
      </c>
      <c r="L4" s="56" t="s">
        <v>11</v>
      </c>
      <c r="M4" s="56"/>
      <c r="N4" s="56"/>
      <c r="O4" s="71"/>
      <c r="P4" s="73" t="s">
        <v>12</v>
      </c>
    </row>
    <row r="5" spans="1:16" ht="19.5" customHeight="1" thickBot="1" x14ac:dyDescent="0.25">
      <c r="A5" s="60" t="s">
        <v>13</v>
      </c>
      <c r="B5" s="61" t="s">
        <v>14</v>
      </c>
      <c r="C5" s="62"/>
      <c r="D5" s="62"/>
      <c r="E5" s="62" t="s">
        <v>15</v>
      </c>
      <c r="F5" s="62"/>
      <c r="G5" s="63"/>
      <c r="H5" s="62"/>
      <c r="I5" s="12"/>
      <c r="J5" s="62"/>
      <c r="K5" s="62"/>
      <c r="L5" s="56"/>
      <c r="M5" s="56"/>
      <c r="N5" s="56"/>
      <c r="O5" s="71"/>
      <c r="P5" s="75"/>
    </row>
    <row r="6" spans="1:16" ht="33.75" customHeight="1" thickBot="1" x14ac:dyDescent="0.25">
      <c r="A6" s="54"/>
      <c r="B6" s="64"/>
      <c r="C6" s="54"/>
      <c r="D6" s="54"/>
      <c r="E6" s="54" t="s">
        <v>16</v>
      </c>
      <c r="F6" s="54"/>
      <c r="G6" s="65" t="s">
        <v>17</v>
      </c>
      <c r="H6" s="54"/>
      <c r="I6" s="12"/>
      <c r="J6" s="54"/>
      <c r="K6" s="54"/>
      <c r="L6" s="56"/>
      <c r="M6" s="56"/>
      <c r="N6" s="56"/>
      <c r="O6" s="71"/>
      <c r="P6" s="73" t="s">
        <v>18</v>
      </c>
    </row>
    <row r="7" spans="1:16" ht="27" customHeight="1" thickBot="1" x14ac:dyDescent="0.25">
      <c r="A7" s="66" t="s">
        <v>19</v>
      </c>
      <c r="B7" s="51"/>
      <c r="C7" s="51" t="s">
        <v>59</v>
      </c>
      <c r="D7" s="51"/>
      <c r="E7" s="51" t="s">
        <v>67</v>
      </c>
      <c r="F7" s="51"/>
      <c r="G7" s="67"/>
      <c r="H7" s="51"/>
      <c r="I7" s="12"/>
      <c r="J7" s="51"/>
      <c r="K7" s="51"/>
      <c r="L7" s="76"/>
      <c r="M7" s="76"/>
      <c r="N7" s="76"/>
      <c r="O7" s="77"/>
      <c r="P7" s="78" t="s">
        <v>20</v>
      </c>
    </row>
    <row r="8" spans="1:16" ht="39.75" customHeight="1" thickBot="1" x14ac:dyDescent="0.25">
      <c r="A8" s="68" t="s">
        <v>21</v>
      </c>
      <c r="B8" s="69" t="s">
        <v>22</v>
      </c>
      <c r="C8" s="69" t="s">
        <v>22</v>
      </c>
      <c r="D8" s="69" t="s">
        <v>22</v>
      </c>
      <c r="E8" s="50" t="s">
        <v>66</v>
      </c>
      <c r="F8" s="50" t="s">
        <v>23</v>
      </c>
      <c r="G8" s="50" t="s">
        <v>24</v>
      </c>
      <c r="H8" s="50" t="s">
        <v>64</v>
      </c>
      <c r="I8" s="50" t="s">
        <v>65</v>
      </c>
      <c r="J8" s="49" t="s">
        <v>63</v>
      </c>
      <c r="K8" s="50" t="s">
        <v>26</v>
      </c>
      <c r="L8" s="79" t="s">
        <v>56</v>
      </c>
      <c r="M8" s="80" t="s">
        <v>27</v>
      </c>
      <c r="N8" s="80" t="s">
        <v>27</v>
      </c>
      <c r="O8" s="81" t="s">
        <v>26</v>
      </c>
      <c r="P8" s="50"/>
    </row>
  </sheetData>
  <mergeCells count="3">
    <mergeCell ref="G2:G5"/>
    <mergeCell ref="I3:I7"/>
    <mergeCell ref="B5:B6"/>
  </mergeCells>
  <conditionalFormatting sqref="B1:P2 B3:F5 H3:P3 H4:H5 B7:H7 J4:P7 C6:H6 B8:P8">
    <cfRule type="timePeriod" dxfId="0" priority="1" timePeriod="lastMonth">
      <formula>AND(MONTH(B1)=MONTH(EDATE(TODAY(),0-1)),YEAR(B1)=YEAR(EDATE(TODAY(),0-1)))</formula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"/>
  <sheetViews>
    <sheetView zoomScaleNormal="100" workbookViewId="0">
      <selection activeCell="N8" sqref="N8"/>
    </sheetView>
  </sheetViews>
  <sheetFormatPr defaultRowHeight="15" x14ac:dyDescent="0.25"/>
  <cols>
    <col min="1" max="1" width="33" style="2" customWidth="1"/>
    <col min="2" max="2" width="7.5703125" style="2" bestFit="1" customWidth="1"/>
    <col min="3" max="3" width="9.42578125" style="2" customWidth="1"/>
    <col min="4" max="4" width="8.7109375" style="2" hidden="1" customWidth="1"/>
    <col min="5" max="5" width="12.42578125" style="2" customWidth="1"/>
    <col min="6" max="6" width="13.140625" style="2" customWidth="1"/>
    <col min="7" max="7" width="13.7109375" style="2" customWidth="1"/>
    <col min="8" max="8" width="0.7109375" style="2" customWidth="1"/>
    <col min="9" max="9" width="14" style="2" customWidth="1"/>
    <col min="10" max="10" width="10.28515625" style="2" customWidth="1"/>
    <col min="11" max="11" width="15.140625" style="2" customWidth="1"/>
    <col min="12" max="12" width="14" style="2" customWidth="1"/>
    <col min="13" max="13" width="15" style="2" customWidth="1"/>
    <col min="14" max="16384" width="9.140625" style="2"/>
  </cols>
  <sheetData>
    <row r="1" spans="1:13" ht="15" customHeight="1" x14ac:dyDescent="0.25">
      <c r="A1" s="1" t="s">
        <v>28</v>
      </c>
      <c r="B1" s="19" t="s">
        <v>54</v>
      </c>
      <c r="C1" s="13" t="s">
        <v>55</v>
      </c>
      <c r="D1" s="14"/>
      <c r="E1" s="38" t="s">
        <v>29</v>
      </c>
      <c r="F1" s="39" t="s">
        <v>30</v>
      </c>
      <c r="G1" s="40" t="s">
        <v>31</v>
      </c>
      <c r="H1" s="41"/>
      <c r="I1" s="42" t="s">
        <v>32</v>
      </c>
      <c r="J1" s="46" t="s">
        <v>33</v>
      </c>
      <c r="K1" s="44" t="s">
        <v>34</v>
      </c>
      <c r="L1" s="45" t="s">
        <v>35</v>
      </c>
      <c r="M1" s="47" t="s">
        <v>62</v>
      </c>
    </row>
    <row r="2" spans="1:13" ht="15" customHeight="1" x14ac:dyDescent="0.25">
      <c r="A2" s="1" t="s">
        <v>36</v>
      </c>
      <c r="B2" s="20"/>
      <c r="C2" s="15"/>
      <c r="D2" s="16"/>
      <c r="E2" s="38" t="s">
        <v>37</v>
      </c>
      <c r="F2" s="39" t="s">
        <v>38</v>
      </c>
      <c r="G2" s="40" t="s">
        <v>39</v>
      </c>
      <c r="H2" s="41"/>
      <c r="I2" s="42" t="s">
        <v>25</v>
      </c>
      <c r="J2" s="46" t="s">
        <v>40</v>
      </c>
      <c r="K2" s="44" t="s">
        <v>26</v>
      </c>
      <c r="L2" s="45" t="s">
        <v>27</v>
      </c>
      <c r="M2" s="44" t="s">
        <v>26</v>
      </c>
    </row>
    <row r="3" spans="1:13" ht="45" x14ac:dyDescent="0.25">
      <c r="A3" s="17" t="s">
        <v>41</v>
      </c>
      <c r="B3" s="32"/>
      <c r="C3" s="9"/>
      <c r="D3" s="10"/>
      <c r="E3" s="37" t="s">
        <v>42</v>
      </c>
      <c r="F3" s="22" t="s">
        <v>43</v>
      </c>
      <c r="G3" s="33"/>
      <c r="H3" s="34"/>
      <c r="I3" s="26" t="s">
        <v>45</v>
      </c>
      <c r="J3" s="43" t="s">
        <v>61</v>
      </c>
      <c r="K3" s="35"/>
      <c r="L3" s="36"/>
      <c r="M3" s="35"/>
    </row>
    <row r="4" spans="1:13" ht="15" customHeight="1" x14ac:dyDescent="0.25">
      <c r="A4" s="18"/>
      <c r="B4" s="21">
        <f>E4+F4+I4+J4+L4+M4</f>
        <v>138.32</v>
      </c>
      <c r="C4" s="8"/>
      <c r="D4" s="3"/>
      <c r="E4" s="23">
        <v>15.9</v>
      </c>
      <c r="F4" s="22">
        <v>12</v>
      </c>
      <c r="G4" s="24" t="s">
        <v>44</v>
      </c>
      <c r="H4" s="24"/>
      <c r="I4" s="26">
        <f>38/4</f>
        <v>9.5</v>
      </c>
      <c r="J4" s="27">
        <v>85</v>
      </c>
      <c r="K4" s="29"/>
      <c r="L4" s="30">
        <f>35.68/4</f>
        <v>8.92</v>
      </c>
      <c r="M4" s="29">
        <f>28/4</f>
        <v>7</v>
      </c>
    </row>
    <row r="5" spans="1:13" x14ac:dyDescent="0.25">
      <c r="A5" s="1" t="s">
        <v>46</v>
      </c>
      <c r="B5" s="21">
        <f>E5+F5+G5+I5+K5+L5+M5</f>
        <v>151.69</v>
      </c>
      <c r="C5" s="8"/>
      <c r="D5" s="3"/>
      <c r="E5" s="23">
        <v>14.21</v>
      </c>
      <c r="F5" s="22">
        <v>40.14</v>
      </c>
      <c r="G5" s="24">
        <v>44.06</v>
      </c>
      <c r="H5" s="25"/>
      <c r="I5" s="26">
        <v>23.64</v>
      </c>
      <c r="J5" s="27" t="s">
        <v>44</v>
      </c>
      <c r="K5" s="29">
        <v>3.88</v>
      </c>
      <c r="L5" s="30">
        <v>15</v>
      </c>
      <c r="M5" s="29">
        <v>10.76</v>
      </c>
    </row>
    <row r="6" spans="1:13" x14ac:dyDescent="0.25">
      <c r="A6" s="1" t="s">
        <v>47</v>
      </c>
      <c r="B6" s="21">
        <f>E6+F6+G6+I6+K6+L6+M6</f>
        <v>73.13</v>
      </c>
      <c r="C6" s="8"/>
      <c r="D6" s="3"/>
      <c r="E6" s="23">
        <f>72.28/4</f>
        <v>18.07</v>
      </c>
      <c r="F6" s="22">
        <v>8</v>
      </c>
      <c r="G6" s="24">
        <f>17.61/4</f>
        <v>4.4024999999999999</v>
      </c>
      <c r="H6" s="24"/>
      <c r="I6" s="26">
        <f>49.43/4</f>
        <v>12.3575</v>
      </c>
      <c r="J6" s="27"/>
      <c r="K6" s="29">
        <f>10</f>
        <v>10</v>
      </c>
      <c r="L6" s="30">
        <f>52.2/4</f>
        <v>13.05</v>
      </c>
      <c r="M6" s="29">
        <f>29/4</f>
        <v>7.25</v>
      </c>
    </row>
    <row r="7" spans="1:13" x14ac:dyDescent="0.25">
      <c r="A7" s="1" t="s">
        <v>48</v>
      </c>
      <c r="B7" s="21">
        <f>E7+K7+L7</f>
        <v>53.9</v>
      </c>
      <c r="C7" s="8"/>
      <c r="D7" s="3"/>
      <c r="E7" s="23">
        <v>38.07</v>
      </c>
      <c r="F7" s="22"/>
      <c r="G7" s="24" t="s">
        <v>44</v>
      </c>
      <c r="H7" s="24"/>
      <c r="I7" s="26"/>
      <c r="J7" s="27" t="s">
        <v>44</v>
      </c>
      <c r="K7" s="29">
        <v>8.11</v>
      </c>
      <c r="L7" s="30">
        <v>7.72</v>
      </c>
      <c r="M7" s="29"/>
    </row>
    <row r="8" spans="1:13" ht="47.25" customHeight="1" x14ac:dyDescent="0.25">
      <c r="A8" s="1" t="s">
        <v>60</v>
      </c>
      <c r="B8" s="21">
        <f>C8+E8+F8+G8+K8+L8</f>
        <v>93.5</v>
      </c>
      <c r="C8" s="5">
        <f>50.68</f>
        <v>50.68</v>
      </c>
      <c r="D8" s="5" t="s">
        <v>49</v>
      </c>
      <c r="E8" s="23">
        <f>(21.41/4)+ 7.92</f>
        <v>13.272500000000001</v>
      </c>
      <c r="F8" s="22">
        <v>4.92</v>
      </c>
      <c r="G8" s="24">
        <v>11.26</v>
      </c>
      <c r="H8" s="24" t="s">
        <v>50</v>
      </c>
      <c r="I8" s="26"/>
      <c r="J8" s="27" t="s">
        <v>44</v>
      </c>
      <c r="K8" s="29">
        <f>39.19/4</f>
        <v>9.7974999999999994</v>
      </c>
      <c r="L8" s="30">
        <v>3.57</v>
      </c>
      <c r="M8" s="29" t="s">
        <v>44</v>
      </c>
    </row>
    <row r="9" spans="1:13" ht="43.5" customHeight="1" x14ac:dyDescent="0.25">
      <c r="A9" s="1" t="s">
        <v>51</v>
      </c>
      <c r="B9" s="21">
        <f>C9+E9+F9+G9+K9+L9</f>
        <v>318.90500000000009</v>
      </c>
      <c r="C9" s="5">
        <v>207.36</v>
      </c>
      <c r="D9" s="5" t="s">
        <v>52</v>
      </c>
      <c r="E9" s="23"/>
      <c r="F9" s="22">
        <v>27.46</v>
      </c>
      <c r="G9" s="24">
        <v>30</v>
      </c>
      <c r="H9" s="24" t="s">
        <v>53</v>
      </c>
      <c r="I9" s="26">
        <v>25.57</v>
      </c>
      <c r="J9" s="27" t="s">
        <v>44</v>
      </c>
      <c r="K9" s="29">
        <v>44.72</v>
      </c>
      <c r="L9" s="30">
        <f>37.46/4</f>
        <v>9.3650000000000002</v>
      </c>
      <c r="M9" s="29"/>
    </row>
    <row r="10" spans="1:13" x14ac:dyDescent="0.25">
      <c r="A10" s="1" t="s">
        <v>54</v>
      </c>
      <c r="B10" s="21">
        <f>SUM(B4:B9)</f>
        <v>829.44500000000005</v>
      </c>
      <c r="C10" s="4">
        <f>SUM(C4:C9)</f>
        <v>258.04000000000002</v>
      </c>
      <c r="D10" s="3"/>
      <c r="E10" s="23">
        <f>SUM(E4:E9)</f>
        <v>99.522500000000008</v>
      </c>
      <c r="F10" s="22">
        <f>SUM(F4:F9)</f>
        <v>92.52000000000001</v>
      </c>
      <c r="G10" s="24">
        <f>SUM(G4:G9)</f>
        <v>89.722499999999997</v>
      </c>
      <c r="H10" s="24"/>
      <c r="I10" s="26">
        <f>SUM(I4:I9)</f>
        <v>71.067499999999995</v>
      </c>
      <c r="J10" s="28">
        <f>SUM(J4:J9)</f>
        <v>85</v>
      </c>
      <c r="K10" s="23">
        <f>SUM(K4:K9)</f>
        <v>76.507499999999993</v>
      </c>
      <c r="L10" s="31">
        <f>SUM(L4:L9)</f>
        <v>57.625</v>
      </c>
      <c r="M10" s="23">
        <f>SUM(M4:M9)</f>
        <v>25.009999999999998</v>
      </c>
    </row>
    <row r="11" spans="1:13" x14ac:dyDescent="0.25">
      <c r="A11" s="6"/>
      <c r="B11" s="6"/>
      <c r="C11" s="6"/>
      <c r="D11" s="6"/>
      <c r="E11" s="7"/>
      <c r="F11" s="7"/>
      <c r="G11" s="7"/>
      <c r="H11" s="7"/>
      <c r="I11" s="7"/>
    </row>
  </sheetData>
  <dataConsolidate/>
  <mergeCells count="3">
    <mergeCell ref="A3:A4"/>
    <mergeCell ref="C1:D2"/>
    <mergeCell ref="B1:B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Itinerary</vt:lpstr>
      <vt:lpstr>Category Expenses Public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Mevan Peiris</dc:creator>
  <cp:lastModifiedBy>Mevan Peiris</cp:lastModifiedBy>
  <dcterms:created xsi:type="dcterms:W3CDTF">2016-12-20T07:55:31Z</dcterms:created>
  <dcterms:modified xsi:type="dcterms:W3CDTF">2017-01-10T11:57:27Z</dcterms:modified>
</cp:coreProperties>
</file>